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cprodriguezpulgarin\OneDrive - UNIVERSIDAD DE CUNDINAMARCA\CONTRATACION DIRECTA 2023\F-CD-260 DE 2023\PUBLICACION\"/>
    </mc:Choice>
  </mc:AlternateContent>
  <bookViews>
    <workbookView xWindow="-120" yWindow="-120" windowWidth="15480" windowHeight="8325"/>
  </bookViews>
  <sheets>
    <sheet name="Hoja1" sheetId="1" r:id="rId1"/>
    <sheet name="Hoja2" sheetId="2" state="hidden" r:id="rId2"/>
  </sheets>
  <definedNames>
    <definedName name="_xlnm.Print_Area" localSheetId="0">Hoja1!$A$1:$O$48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1" l="1"/>
  <c r="M24" i="1"/>
  <c r="M27" i="1"/>
  <c r="M30" i="1"/>
  <c r="L21" i="1"/>
  <c r="N21" i="1" s="1"/>
  <c r="L22" i="1"/>
  <c r="N22" i="1" s="1"/>
  <c r="L23" i="1"/>
  <c r="L24" i="1"/>
  <c r="L25" i="1"/>
  <c r="L26" i="1"/>
  <c r="M26" i="1" s="1"/>
  <c r="L27" i="1"/>
  <c r="N27" i="1" s="1"/>
  <c r="L28" i="1"/>
  <c r="N28" i="1" s="1"/>
  <c r="L29" i="1"/>
  <c r="N29" i="1" s="1"/>
  <c r="L30" i="1"/>
  <c r="N30" i="1" s="1"/>
  <c r="K27" i="1"/>
  <c r="J21" i="1"/>
  <c r="J22" i="1"/>
  <c r="J23" i="1"/>
  <c r="J24" i="1"/>
  <c r="J25" i="1"/>
  <c r="J26" i="1"/>
  <c r="J27" i="1"/>
  <c r="J28" i="1"/>
  <c r="J29" i="1"/>
  <c r="J30" i="1"/>
  <c r="H21" i="1"/>
  <c r="H22" i="1"/>
  <c r="H23" i="1"/>
  <c r="K23" i="1" s="1"/>
  <c r="H24" i="1"/>
  <c r="K24" i="1" s="1"/>
  <c r="H25" i="1"/>
  <c r="K25" i="1" s="1"/>
  <c r="H26" i="1"/>
  <c r="H27" i="1"/>
  <c r="H28" i="1"/>
  <c r="H29" i="1"/>
  <c r="H30" i="1"/>
  <c r="A22" i="1"/>
  <c r="A23" i="1"/>
  <c r="A24" i="1"/>
  <c r="A25" i="1"/>
  <c r="A26" i="1" s="1"/>
  <c r="A27" i="1" s="1"/>
  <c r="A28" i="1" s="1"/>
  <c r="A29" i="1" s="1"/>
  <c r="A30" i="1" s="1"/>
  <c r="A21" i="1"/>
  <c r="O24" i="1" l="1"/>
  <c r="M29" i="1"/>
  <c r="O29" i="1" s="1"/>
  <c r="M28" i="1"/>
  <c r="O28" i="1" s="1"/>
  <c r="K28" i="1"/>
  <c r="K26" i="1"/>
  <c r="K29" i="1"/>
  <c r="M21" i="1"/>
  <c r="O21" i="1" s="1"/>
  <c r="K21" i="1"/>
  <c r="K30" i="1"/>
  <c r="O30" i="1"/>
  <c r="O27" i="1"/>
  <c r="K22" i="1"/>
  <c r="N26" i="1"/>
  <c r="O26" i="1" s="1"/>
  <c r="N25" i="1"/>
  <c r="M25" i="1"/>
  <c r="N23" i="1"/>
  <c r="M23" i="1"/>
  <c r="O23" i="1" s="1"/>
  <c r="M22" i="1"/>
  <c r="O22" i="1" s="1"/>
  <c r="L20" i="1"/>
  <c r="J20" i="1"/>
  <c r="H20" i="1"/>
  <c r="O25" i="1" l="1"/>
  <c r="K20" i="1"/>
  <c r="M20" i="1"/>
  <c r="N20" i="1"/>
  <c r="O20" i="1" l="1"/>
  <c r="O32" i="1" l="1"/>
  <c r="O35" i="1" s="1"/>
  <c r="O38" i="1" l="1"/>
  <c r="O31" i="1"/>
  <c r="O39" i="1" l="1"/>
  <c r="O33" i="1" l="1"/>
  <c r="O36" i="1" l="1"/>
  <c r="O37" i="1" s="1"/>
  <c r="O34" i="1"/>
  <c r="O4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<sst xmlns="http://schemas.openxmlformats.org/spreadsheetml/2006/main" count="67" uniqueCount="56">
  <si>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</si>
  <si>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</si>
  <si>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</si>
  <si>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</si>
  <si>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</si>
  <si>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</si>
  <si>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</si>
  <si>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</si>
  <si>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</si>
  <si>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</si>
  <si>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</si>
  <si>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</si>
  <si>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</si>
  <si>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</si>
  <si>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</si>
  <si>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</si>
  <si>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</si>
  <si>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</si>
  <si>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</si>
  <si>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</si>
  <si>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</si>
  <si>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</si>
  <si>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</si>
  <si>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</si>
  <si>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</si>
  <si>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</si>
  <si>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</si>
  <si>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</si>
  <si>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</si>
  <si>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</si>
  <si>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</si>
  <si>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</si>
  <si>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</si>
  <si>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</si>
  <si>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</si>
  <si>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</si>
  <si>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</si>
  <si>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</si>
  <si>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</si>
  <si>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</si>
  <si>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</si>
  <si>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</si>
  <si>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</si>
  <si>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</si>
  <si>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</si>
  <si>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Servicio de organización del evento para las experiencias II Encuentro De Cafés Especiales, II Congreso Internacional Equino, encuentro Facultad Ciencias Agropecuarias, encuentro Nacional Comités Curriculares Programa Zootecnia, instalación de sonido  SONIDO (Duración Evento) 4 cabinas beta 3, 2 bajos beta 3, cámara de humo, consola, luces, tres (3) micrófonos, un (1) micrófono inalámbrico en pista  , cableado, portátil, incluye DJ y animador.en el lugar del evento. Nota: Tener en cuenta Anexo Técnico N.1 Cronograma eventos.</t>
  </si>
  <si>
    <t>Servicio de aorganización del evento encuentro facultada Ciencias Agropecuarias, adecuacion de  12 mesas tablón de 2 m de largo x 1 m de ancho, 100 sillas  rimax. 1 carpa tipo hangar 12 mtrs de ancho x 50 m de largo debe incluir instalación   Lugar Unidad Agroambiental la Esperanza.en el lugar del evento. Nota: Tener en cuenta Anexo Técnico N.1 Cronograma eventos.  </t>
  </si>
  <si>
    <t>Servicio de organización del evento II Encuentro De Cafés Especiales (instalación de 12 combos Carpa, mesa, silla los cuales deben contener las siguientes características: Carpas blancas de 3 m de ancho x 3m largo, debe incluir dos (2) mesas y cuatro (4) sillas.)   en el lugar del evento Nota: Tener en cuenta Anexo Técnico N.1 Cronograma eventos.  </t>
  </si>
  <si>
    <t>Servicio de Instalaciones eléctricas  6 multitomas y 6 extensiones  por carpa (cantidad 12 carpas), bajo las normas y certificaciones retie y del conte, con la protección necesaria para los asistentes. Para el evento II Encuentro De Cafés Especiales Nota: Tener en cuenta Anexo Técnico N.1 Cronograma eventos.</t>
  </si>
  <si>
    <t>Servicio de organización del evento II Congreso Internacional Equino (adecuación de pesebreras (cantidad 120 pesebreras), mínimo de 2,50 m ancho x 2,50 m de largo, en tubo galvanizado de 2" de diámetro y forradas en tabla burra de 2,5 cm de espesor, con puerta de acceso de 1m de ancho y con cubierta en teja plástica. Armadas a dos aguas según disponibilidad de terreno y desnivel del piso con suministro de agua y alimentación equina).en el lugar del evento. Nota: Tener en cuenta Anexo Técnico N.1 Cronograma eventos.  </t>
  </si>
  <si>
    <t>Servicio de organización del evento II Congreso Internacional Equino (adecuación de la pista dura, distribución en capa homogénea en toda el área de pista blanda y a la altura de la pista dura. Sin material que pueda ocasionar daños en las extremidades de los equinos. Humedecido según la necesidad del momento; montaje, desmonte y retirado del material una vez finalizado el evento.) En el lugar del evento. Nota: Tener en cuenta Anexo Técnico N.1 Cronograma eventos.</t>
  </si>
  <si>
    <t>Servicio de adecuación pista dura en triplex de 28 milimetros o chileno de 24 milimetros, con tramos de 50 cms y libres 35 cms y los otros 15m cubiertos por cuartones internamente cada 50 cms de 8cms de grueso; pista de 15metros de largo x 2metros de ancho, en MDF, para producir la sonoridad necesaria para el Juzgamiento. En el lugar del evento. Para el evento II Congreso Internacional Equino Nota: Tener en cuenta Anexo Técnico N.1 Cronograma eventos.</t>
  </si>
  <si>
    <t>Servicio de adecuación de 3  embarcaderos múltiples medidas Largo: 3,96 m Alto: 2,64 m Ancho: 0,76. En el Lugar del Evento. Para el evento II Congreso Internacional Equino Nota: Tener en cuenta Anexo Técnico N.1 Cronograma eventos.  </t>
  </si>
  <si>
    <t>Contratar el personal para la  organización y  asesoramiento para el festival equino. En el Lugar del evento. Para el evento II Congreso Internacional Equino Nota: Tener en cuenta Anexo Técnico N.1 Cronograma eventos.</t>
  </si>
  <si>
    <t>Servicio de organización del evento II Congreso Internacional Equino, instalación de 300 Sillas rimax. En el lugar del evento.  Nota: Tener en cuenta Anexo Técnico N.1 Cronograma eventos.</t>
  </si>
  <si>
    <t>Servicio de organización del evento II Congreso Internacional Equino, adecuación de pre pista y pista con la maquinaria adecuada (Retro Cilindro, Retro Pajarita) en el lugar del evento.  Nota: Tener en cuenta Anexo Técnico N.1 Cronograma eventos.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</si>
</sst>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8"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8"/>
  <sheetViews>
    <sheetView tabSelected="1" topLeftCell="A10"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64.140625" style="33" customWidth="1"/>
    <col min="3" max="3" width="15.85546875" style="8" customWidth="1"/>
    <col min="4" max="4" width="16.140625" style="8" customWidth="1"/>
    <col min="5" max="5" width="17" style="8" customWidth="1"/>
    <col min="6" max="6" width="15.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11" t="s">
        <v>39</v>
      </c>
    </row>
    <row r="8" spans="1:15" x14ac:dyDescent="0.25">
      <c r="A8" s="11"/>
    </row>
    <row r="9" spans="1:15" x14ac:dyDescent="0.25">
      <c r="A9" s="12" t="s">
        <v>29</v>
      </c>
    </row>
    <row r="10" spans="1:15" ht="25.5" customHeight="1" x14ac:dyDescent="0.25">
      <c r="A10" s="61" t="s">
        <v>28</v>
      </c>
      <c r="B10" s="61"/>
      <c r="C10" s="13"/>
      <c r="E10" s="14" t="s">
        <v>21</v>
      </c>
      <c r="F10" s="63"/>
      <c r="G10" s="64"/>
      <c r="K10" s="15" t="s">
        <v>16</v>
      </c>
      <c r="L10" s="65"/>
      <c r="M10" s="66"/>
      <c r="N10" s="67"/>
    </row>
    <row r="11" spans="1:15" ht="15.75" thickBot="1" x14ac:dyDescent="0.3">
      <c r="A11" s="13"/>
      <c r="B11" s="34"/>
      <c r="C11" s="13"/>
      <c r="E11" s="16"/>
      <c r="F11" s="16"/>
      <c r="G11" s="16"/>
      <c r="K11" s="17"/>
      <c r="L11" s="18"/>
      <c r="M11" s="18"/>
      <c r="N11" s="18"/>
    </row>
    <row r="12" spans="1:15" ht="30.75" customHeight="1" thickBot="1" x14ac:dyDescent="0.3">
      <c r="A12" s="48" t="s">
        <v>26</v>
      </c>
      <c r="B12" s="49"/>
      <c r="C12" s="19"/>
      <c r="D12" s="45" t="s">
        <v>17</v>
      </c>
      <c r="E12" s="46"/>
      <c r="F12" s="46"/>
      <c r="G12" s="47"/>
      <c r="H12" s="7"/>
      <c r="I12" s="27"/>
      <c r="J12" s="27"/>
      <c r="K12" s="17"/>
    </row>
    <row r="13" spans="1:15" ht="15.75" thickBot="1" x14ac:dyDescent="0.3">
      <c r="A13" s="50"/>
      <c r="B13" s="51"/>
      <c r="C13" s="19"/>
      <c r="D13" s="18"/>
      <c r="E13" s="16"/>
      <c r="F13" s="16"/>
      <c r="G13" s="16"/>
      <c r="K13" s="17"/>
    </row>
    <row r="14" spans="1:15" ht="30" customHeight="1" thickBot="1" x14ac:dyDescent="0.3">
      <c r="A14" s="50"/>
      <c r="B14" s="51"/>
      <c r="C14" s="19"/>
      <c r="D14" s="45" t="s">
        <v>18</v>
      </c>
      <c r="E14" s="46"/>
      <c r="F14" s="46"/>
      <c r="G14" s="47"/>
      <c r="H14" s="7"/>
      <c r="I14" s="27"/>
      <c r="J14" s="27"/>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41.75" customHeight="1" x14ac:dyDescent="0.2">
      <c r="A20" s="30">
        <v>1</v>
      </c>
      <c r="B20" s="75" t="s">
        <v>45</v>
      </c>
      <c r="C20" s="31"/>
      <c r="D20" s="36">
        <v>1</v>
      </c>
      <c r="E20" s="36" t="s">
        <v>44</v>
      </c>
      <c r="F20" s="32"/>
      <c r="G20" s="26">
        <v>0</v>
      </c>
      <c r="H20" s="1">
        <f t="shared" ref="H20:H30" si="0">+ROUND(F20*G20,0)</f>
        <v>0</v>
      </c>
      <c r="I20" s="26">
        <v>0</v>
      </c>
      <c r="J20" s="1">
        <f t="shared" ref="J20:J30" si="1">ROUND(F20*I20,0)</f>
        <v>0</v>
      </c>
      <c r="K20" s="1">
        <f t="shared" ref="K20:K30" si="2">ROUND(F20+H20+J20,0)</f>
        <v>0</v>
      </c>
      <c r="L20" s="1">
        <f>ROUND(F20*D20,0)</f>
        <v>0</v>
      </c>
      <c r="M20" s="1">
        <f>ROUND(L20*G20,0)</f>
        <v>0</v>
      </c>
      <c r="N20" s="1">
        <f t="shared" ref="N20:N30" si="3">ROUND(L20*I20,0)</f>
        <v>0</v>
      </c>
      <c r="O20" s="2">
        <f t="shared" ref="O20:O30" si="4">ROUND(L20+N20+M20,0)</f>
        <v>0</v>
      </c>
    </row>
    <row r="21" spans="1:15" s="23" customFormat="1" ht="105" customHeight="1" x14ac:dyDescent="0.2">
      <c r="A21" s="30">
        <f>1+A20</f>
        <v>2</v>
      </c>
      <c r="B21" s="75" t="s">
        <v>46</v>
      </c>
      <c r="C21" s="31"/>
      <c r="D21" s="36">
        <v>1</v>
      </c>
      <c r="E21" s="36" t="s">
        <v>44</v>
      </c>
      <c r="F21" s="32"/>
      <c r="G21" s="26">
        <v>0</v>
      </c>
      <c r="H21" s="1">
        <f t="shared" si="0"/>
        <v>0</v>
      </c>
      <c r="I21" s="26">
        <v>0</v>
      </c>
      <c r="J21" s="1">
        <f t="shared" si="1"/>
        <v>0</v>
      </c>
      <c r="K21" s="1">
        <f t="shared" si="2"/>
        <v>0</v>
      </c>
      <c r="L21" s="1">
        <f t="shared" ref="L21:L30" si="5">ROUND(F21*D21,0)</f>
        <v>0</v>
      </c>
      <c r="M21" s="1">
        <f t="shared" ref="M21:M30" si="6">ROUND(L21*G21,0)</f>
        <v>0</v>
      </c>
      <c r="N21" s="1">
        <f t="shared" si="3"/>
        <v>0</v>
      </c>
      <c r="O21" s="2">
        <f t="shared" si="4"/>
        <v>0</v>
      </c>
    </row>
    <row r="22" spans="1:15" s="23" customFormat="1" ht="137.25" customHeight="1" x14ac:dyDescent="0.2">
      <c r="A22" s="30">
        <f t="shared" ref="A22:A30" si="7">1+A21</f>
        <v>3</v>
      </c>
      <c r="B22" s="75" t="s">
        <v>47</v>
      </c>
      <c r="C22" s="31"/>
      <c r="D22" s="36">
        <v>1</v>
      </c>
      <c r="E22" s="36" t="s">
        <v>44</v>
      </c>
      <c r="F22" s="32"/>
      <c r="G22" s="26">
        <v>0</v>
      </c>
      <c r="H22" s="1">
        <f t="shared" si="0"/>
        <v>0</v>
      </c>
      <c r="I22" s="26">
        <v>0</v>
      </c>
      <c r="J22" s="1">
        <f t="shared" si="1"/>
        <v>0</v>
      </c>
      <c r="K22" s="1">
        <f t="shared" si="2"/>
        <v>0</v>
      </c>
      <c r="L22" s="1">
        <f t="shared" si="5"/>
        <v>0</v>
      </c>
      <c r="M22" s="1">
        <f t="shared" si="6"/>
        <v>0</v>
      </c>
      <c r="N22" s="1">
        <f t="shared" si="3"/>
        <v>0</v>
      </c>
      <c r="O22" s="2">
        <f t="shared" si="4"/>
        <v>0</v>
      </c>
    </row>
    <row r="23" spans="1:15" s="23" customFormat="1" ht="105.75" customHeight="1" x14ac:dyDescent="0.2">
      <c r="A23" s="30">
        <f t="shared" si="7"/>
        <v>4</v>
      </c>
      <c r="B23" s="75" t="s">
        <v>48</v>
      </c>
      <c r="C23" s="31"/>
      <c r="D23" s="36">
        <v>1</v>
      </c>
      <c r="E23" s="36" t="s">
        <v>44</v>
      </c>
      <c r="F23" s="32"/>
      <c r="G23" s="26">
        <v>0</v>
      </c>
      <c r="H23" s="1">
        <f t="shared" si="0"/>
        <v>0</v>
      </c>
      <c r="I23" s="26">
        <v>0</v>
      </c>
      <c r="J23" s="1">
        <f t="shared" si="1"/>
        <v>0</v>
      </c>
      <c r="K23" s="1">
        <f t="shared" si="2"/>
        <v>0</v>
      </c>
      <c r="L23" s="1">
        <f t="shared" si="5"/>
        <v>0</v>
      </c>
      <c r="M23" s="1">
        <f t="shared" si="6"/>
        <v>0</v>
      </c>
      <c r="N23" s="1">
        <f t="shared" si="3"/>
        <v>0</v>
      </c>
      <c r="O23" s="2">
        <f t="shared" si="4"/>
        <v>0</v>
      </c>
    </row>
    <row r="24" spans="1:15" s="23" customFormat="1" ht="181.5" customHeight="1" x14ac:dyDescent="0.2">
      <c r="A24" s="30">
        <f t="shared" si="7"/>
        <v>5</v>
      </c>
      <c r="B24" s="75" t="s">
        <v>49</v>
      </c>
      <c r="C24" s="31"/>
      <c r="D24" s="36">
        <v>1</v>
      </c>
      <c r="E24" s="36" t="s">
        <v>44</v>
      </c>
      <c r="F24" s="32"/>
      <c r="G24" s="26">
        <v>0</v>
      </c>
      <c r="H24" s="1">
        <f t="shared" si="0"/>
        <v>0</v>
      </c>
      <c r="I24" s="26">
        <v>0</v>
      </c>
      <c r="J24" s="1">
        <f t="shared" si="1"/>
        <v>0</v>
      </c>
      <c r="K24" s="1">
        <f t="shared" si="2"/>
        <v>0</v>
      </c>
      <c r="L24" s="1">
        <f t="shared" si="5"/>
        <v>0</v>
      </c>
      <c r="M24" s="1">
        <f t="shared" si="6"/>
        <v>0</v>
      </c>
      <c r="N24" s="1">
        <f t="shared" si="3"/>
        <v>0</v>
      </c>
      <c r="O24" s="2">
        <f t="shared" si="4"/>
        <v>0</v>
      </c>
    </row>
    <row r="25" spans="1:15" s="23" customFormat="1" ht="181.5" customHeight="1" x14ac:dyDescent="0.2">
      <c r="A25" s="30">
        <f t="shared" si="7"/>
        <v>6</v>
      </c>
      <c r="B25" s="75" t="s">
        <v>50</v>
      </c>
      <c r="C25" s="31"/>
      <c r="D25" s="36">
        <v>1</v>
      </c>
      <c r="E25" s="36" t="s">
        <v>44</v>
      </c>
      <c r="F25" s="32"/>
      <c r="G25" s="26">
        <v>0</v>
      </c>
      <c r="H25" s="1">
        <f t="shared" si="0"/>
        <v>0</v>
      </c>
      <c r="I25" s="26">
        <v>0</v>
      </c>
      <c r="J25" s="1">
        <f t="shared" si="1"/>
        <v>0</v>
      </c>
      <c r="K25" s="1">
        <f t="shared" si="2"/>
        <v>0</v>
      </c>
      <c r="L25" s="1">
        <f t="shared" si="5"/>
        <v>0</v>
      </c>
      <c r="M25" s="1">
        <f t="shared" si="6"/>
        <v>0</v>
      </c>
      <c r="N25" s="1">
        <f t="shared" si="3"/>
        <v>0</v>
      </c>
      <c r="O25" s="2">
        <f t="shared" si="4"/>
        <v>0</v>
      </c>
    </row>
    <row r="26" spans="1:15" s="23" customFormat="1" ht="116.25" customHeight="1" x14ac:dyDescent="0.2">
      <c r="A26" s="30">
        <f t="shared" si="7"/>
        <v>7</v>
      </c>
      <c r="B26" s="75" t="s">
        <v>51</v>
      </c>
      <c r="C26" s="31"/>
      <c r="D26" s="36">
        <v>1</v>
      </c>
      <c r="E26" s="36" t="s">
        <v>44</v>
      </c>
      <c r="F26" s="32"/>
      <c r="G26" s="26">
        <v>0</v>
      </c>
      <c r="H26" s="1">
        <f t="shared" si="0"/>
        <v>0</v>
      </c>
      <c r="I26" s="26">
        <v>0</v>
      </c>
      <c r="J26" s="1">
        <f t="shared" si="1"/>
        <v>0</v>
      </c>
      <c r="K26" s="1">
        <f t="shared" si="2"/>
        <v>0</v>
      </c>
      <c r="L26" s="1">
        <f t="shared" si="5"/>
        <v>0</v>
      </c>
      <c r="M26" s="1">
        <f t="shared" si="6"/>
        <v>0</v>
      </c>
      <c r="N26" s="1">
        <f t="shared" si="3"/>
        <v>0</v>
      </c>
      <c r="O26" s="2">
        <f t="shared" si="4"/>
        <v>0</v>
      </c>
    </row>
    <row r="27" spans="1:15" s="23" customFormat="1" ht="89.25" customHeight="1" x14ac:dyDescent="0.2">
      <c r="A27" s="30">
        <f t="shared" si="7"/>
        <v>8</v>
      </c>
      <c r="B27" s="75" t="s">
        <v>52</v>
      </c>
      <c r="C27" s="31"/>
      <c r="D27" s="36">
        <v>1</v>
      </c>
      <c r="E27" s="36" t="s">
        <v>44</v>
      </c>
      <c r="F27" s="32"/>
      <c r="G27" s="26">
        <v>0</v>
      </c>
      <c r="H27" s="1">
        <f t="shared" si="0"/>
        <v>0</v>
      </c>
      <c r="I27" s="26">
        <v>0</v>
      </c>
      <c r="J27" s="1">
        <f t="shared" si="1"/>
        <v>0</v>
      </c>
      <c r="K27" s="1">
        <f t="shared" si="2"/>
        <v>0</v>
      </c>
      <c r="L27" s="1">
        <f t="shared" si="5"/>
        <v>0</v>
      </c>
      <c r="M27" s="1">
        <f t="shared" si="6"/>
        <v>0</v>
      </c>
      <c r="N27" s="1">
        <f t="shared" si="3"/>
        <v>0</v>
      </c>
      <c r="O27" s="2">
        <f t="shared" si="4"/>
        <v>0</v>
      </c>
    </row>
    <row r="28" spans="1:15" s="23" customFormat="1" ht="102" customHeight="1" x14ac:dyDescent="0.2">
      <c r="A28" s="30">
        <f t="shared" si="7"/>
        <v>9</v>
      </c>
      <c r="B28" s="75" t="s">
        <v>53</v>
      </c>
      <c r="C28" s="31"/>
      <c r="D28" s="36">
        <v>1</v>
      </c>
      <c r="E28" s="36" t="s">
        <v>44</v>
      </c>
      <c r="F28" s="32"/>
      <c r="G28" s="26">
        <v>0</v>
      </c>
      <c r="H28" s="1">
        <f t="shared" si="0"/>
        <v>0</v>
      </c>
      <c r="I28" s="26">
        <v>0</v>
      </c>
      <c r="J28" s="1">
        <f t="shared" si="1"/>
        <v>0</v>
      </c>
      <c r="K28" s="1">
        <f t="shared" si="2"/>
        <v>0</v>
      </c>
      <c r="L28" s="1">
        <f t="shared" si="5"/>
        <v>0</v>
      </c>
      <c r="M28" s="1">
        <f t="shared" si="6"/>
        <v>0</v>
      </c>
      <c r="N28" s="1">
        <f t="shared" si="3"/>
        <v>0</v>
      </c>
      <c r="O28" s="2">
        <f t="shared" si="4"/>
        <v>0</v>
      </c>
    </row>
    <row r="29" spans="1:15" s="23" customFormat="1" ht="57.75" customHeight="1" x14ac:dyDescent="0.2">
      <c r="A29" s="30">
        <f t="shared" si="7"/>
        <v>10</v>
      </c>
      <c r="B29" s="75" t="s">
        <v>54</v>
      </c>
      <c r="C29" s="31"/>
      <c r="D29" s="36">
        <v>1</v>
      </c>
      <c r="E29" s="36" t="s">
        <v>44</v>
      </c>
      <c r="F29" s="32"/>
      <c r="G29" s="26">
        <v>0</v>
      </c>
      <c r="H29" s="1">
        <f t="shared" si="0"/>
        <v>0</v>
      </c>
      <c r="I29" s="26">
        <v>0</v>
      </c>
      <c r="J29" s="1">
        <f t="shared" si="1"/>
        <v>0</v>
      </c>
      <c r="K29" s="1">
        <f t="shared" si="2"/>
        <v>0</v>
      </c>
      <c r="L29" s="1">
        <f t="shared" si="5"/>
        <v>0</v>
      </c>
      <c r="M29" s="1">
        <f t="shared" si="6"/>
        <v>0</v>
      </c>
      <c r="N29" s="1">
        <f t="shared" si="3"/>
        <v>0</v>
      </c>
      <c r="O29" s="2">
        <f t="shared" si="4"/>
        <v>0</v>
      </c>
    </row>
    <row r="30" spans="1:15" s="23" customFormat="1" ht="78" customHeight="1" x14ac:dyDescent="0.2">
      <c r="A30" s="30">
        <f t="shared" si="7"/>
        <v>11</v>
      </c>
      <c r="B30" s="75" t="s">
        <v>55</v>
      </c>
      <c r="C30" s="31"/>
      <c r="D30" s="36">
        <v>1</v>
      </c>
      <c r="E30" s="36" t="s">
        <v>44</v>
      </c>
      <c r="F30" s="32"/>
      <c r="G30" s="26">
        <v>0</v>
      </c>
      <c r="H30" s="1">
        <f t="shared" si="0"/>
        <v>0</v>
      </c>
      <c r="I30" s="26">
        <v>0</v>
      </c>
      <c r="J30" s="1">
        <f t="shared" si="1"/>
        <v>0</v>
      </c>
      <c r="K30" s="1">
        <f t="shared" si="2"/>
        <v>0</v>
      </c>
      <c r="L30" s="1">
        <f t="shared" si="5"/>
        <v>0</v>
      </c>
      <c r="M30" s="1">
        <f t="shared" si="6"/>
        <v>0</v>
      </c>
      <c r="N30" s="1">
        <f t="shared" si="3"/>
        <v>0</v>
      </c>
      <c r="O30" s="2">
        <f t="shared" si="4"/>
        <v>0</v>
      </c>
    </row>
    <row r="31" spans="1:15" s="23" customFormat="1" ht="42" customHeight="1" thickBot="1" x14ac:dyDescent="0.25">
      <c r="A31" s="19"/>
      <c r="B31" s="70"/>
      <c r="C31" s="70"/>
      <c r="D31" s="70"/>
      <c r="E31" s="70"/>
      <c r="F31" s="70"/>
      <c r="G31" s="70"/>
      <c r="H31" s="70"/>
      <c r="I31" s="70"/>
      <c r="J31" s="70"/>
      <c r="K31" s="70"/>
      <c r="L31" s="70"/>
      <c r="M31" s="71" t="s">
        <v>35</v>
      </c>
      <c r="N31" s="71"/>
      <c r="O31" s="29">
        <f>SUMIF(G:G,0%,L:L)</f>
        <v>0</v>
      </c>
    </row>
    <row r="32" spans="1:15" s="23" customFormat="1" ht="39" customHeight="1" thickBot="1" x14ac:dyDescent="0.25">
      <c r="A32" s="59" t="s">
        <v>24</v>
      </c>
      <c r="B32" s="60"/>
      <c r="C32" s="60"/>
      <c r="D32" s="60"/>
      <c r="E32" s="60"/>
      <c r="F32" s="60"/>
      <c r="G32" s="60"/>
      <c r="H32" s="60"/>
      <c r="I32" s="60"/>
      <c r="J32" s="60"/>
      <c r="K32" s="60"/>
      <c r="L32" s="60"/>
      <c r="M32" s="72" t="s">
        <v>10</v>
      </c>
      <c r="N32" s="72"/>
      <c r="O32" s="4">
        <f>SUMIF(G:G,5%,L:L)</f>
        <v>0</v>
      </c>
    </row>
    <row r="33" spans="1:15" s="23" customFormat="1" ht="30" customHeight="1" x14ac:dyDescent="0.2">
      <c r="A33" s="55" t="s">
        <v>42</v>
      </c>
      <c r="B33" s="56"/>
      <c r="C33" s="56"/>
      <c r="D33" s="56"/>
      <c r="E33" s="56"/>
      <c r="F33" s="56"/>
      <c r="G33" s="56"/>
      <c r="H33" s="56"/>
      <c r="I33" s="56"/>
      <c r="J33" s="56"/>
      <c r="K33" s="56"/>
      <c r="L33" s="57"/>
      <c r="M33" s="72" t="s">
        <v>11</v>
      </c>
      <c r="N33" s="72"/>
      <c r="O33" s="4">
        <f>SUMIF(G:G,19%,L:L)</f>
        <v>0</v>
      </c>
    </row>
    <row r="34" spans="1:15" s="23" customFormat="1" ht="30" customHeight="1" x14ac:dyDescent="0.2">
      <c r="A34" s="58"/>
      <c r="B34" s="58"/>
      <c r="C34" s="58"/>
      <c r="D34" s="58"/>
      <c r="E34" s="58"/>
      <c r="F34" s="58"/>
      <c r="G34" s="58"/>
      <c r="H34" s="58"/>
      <c r="I34" s="58"/>
      <c r="J34" s="58"/>
      <c r="K34" s="58"/>
      <c r="L34" s="58"/>
      <c r="M34" s="37" t="s">
        <v>7</v>
      </c>
      <c r="N34" s="38"/>
      <c r="O34" s="5">
        <f>SUM(O31:O33)</f>
        <v>0</v>
      </c>
    </row>
    <row r="35" spans="1:15" s="23" customFormat="1" ht="30" customHeight="1" x14ac:dyDescent="0.2">
      <c r="A35" s="58"/>
      <c r="B35" s="58"/>
      <c r="C35" s="58"/>
      <c r="D35" s="58"/>
      <c r="E35" s="58"/>
      <c r="F35" s="58"/>
      <c r="G35" s="58"/>
      <c r="H35" s="58"/>
      <c r="I35" s="58"/>
      <c r="J35" s="58"/>
      <c r="K35" s="58"/>
      <c r="L35" s="58"/>
      <c r="M35" s="73" t="s">
        <v>12</v>
      </c>
      <c r="N35" s="74"/>
      <c r="O35" s="6">
        <f>ROUND(O32*5%,0)</f>
        <v>0</v>
      </c>
    </row>
    <row r="36" spans="1:15" s="23" customFormat="1" ht="30" customHeight="1" x14ac:dyDescent="0.2">
      <c r="A36" s="58"/>
      <c r="B36" s="58"/>
      <c r="C36" s="58"/>
      <c r="D36" s="58"/>
      <c r="E36" s="58"/>
      <c r="F36" s="58"/>
      <c r="G36" s="58"/>
      <c r="H36" s="58"/>
      <c r="I36" s="58"/>
      <c r="J36" s="58"/>
      <c r="K36" s="58"/>
      <c r="L36" s="58"/>
      <c r="M36" s="73" t="s">
        <v>13</v>
      </c>
      <c r="N36" s="74"/>
      <c r="O36" s="4">
        <f>ROUND(O33*19%,0)</f>
        <v>0</v>
      </c>
    </row>
    <row r="37" spans="1:15" s="23" customFormat="1" ht="30" customHeight="1" x14ac:dyDescent="0.2">
      <c r="A37" s="58"/>
      <c r="B37" s="58"/>
      <c r="C37" s="58"/>
      <c r="D37" s="58"/>
      <c r="E37" s="58"/>
      <c r="F37" s="58"/>
      <c r="G37" s="58"/>
      <c r="H37" s="58"/>
      <c r="I37" s="58"/>
      <c r="J37" s="58"/>
      <c r="K37" s="58"/>
      <c r="L37" s="58"/>
      <c r="M37" s="37" t="s">
        <v>14</v>
      </c>
      <c r="N37" s="38"/>
      <c r="O37" s="5">
        <f>SUM(O35:O36)</f>
        <v>0</v>
      </c>
    </row>
    <row r="38" spans="1:15" s="23" customFormat="1" ht="30" customHeight="1" x14ac:dyDescent="0.2">
      <c r="A38" s="58"/>
      <c r="B38" s="58"/>
      <c r="C38" s="58"/>
      <c r="D38" s="58"/>
      <c r="E38" s="58"/>
      <c r="F38" s="58"/>
      <c r="G38" s="58"/>
      <c r="H38" s="58"/>
      <c r="I38" s="58"/>
      <c r="J38" s="58"/>
      <c r="K38" s="58"/>
      <c r="L38" s="58"/>
      <c r="M38" s="41" t="s">
        <v>33</v>
      </c>
      <c r="N38" s="42"/>
      <c r="O38" s="4">
        <f>SUMIF(I:I,8%,N:N)</f>
        <v>0</v>
      </c>
    </row>
    <row r="39" spans="1:15" s="23" customFormat="1" ht="37.5" customHeight="1" x14ac:dyDescent="0.2">
      <c r="A39" s="58"/>
      <c r="B39" s="58"/>
      <c r="C39" s="58"/>
      <c r="D39" s="58"/>
      <c r="E39" s="58"/>
      <c r="F39" s="58"/>
      <c r="G39" s="58"/>
      <c r="H39" s="58"/>
      <c r="I39" s="58"/>
      <c r="J39" s="58"/>
      <c r="K39" s="58"/>
      <c r="L39" s="58"/>
      <c r="M39" s="39" t="s">
        <v>32</v>
      </c>
      <c r="N39" s="40"/>
      <c r="O39" s="5">
        <f>SUM(O38)</f>
        <v>0</v>
      </c>
    </row>
    <row r="40" spans="1:15" s="23" customFormat="1" ht="44.25" customHeight="1" x14ac:dyDescent="0.2">
      <c r="A40" s="58"/>
      <c r="B40" s="58"/>
      <c r="C40" s="58"/>
      <c r="D40" s="58"/>
      <c r="E40" s="58"/>
      <c r="F40" s="58"/>
      <c r="G40" s="58"/>
      <c r="H40" s="58"/>
      <c r="I40" s="58"/>
      <c r="J40" s="58"/>
      <c r="K40" s="58"/>
      <c r="L40" s="58"/>
      <c r="M40" s="39" t="s">
        <v>15</v>
      </c>
      <c r="N40" s="40"/>
      <c r="O40" s="5">
        <f>+O34+O37+O39</f>
        <v>0</v>
      </c>
    </row>
    <row r="43" spans="1:15" x14ac:dyDescent="0.25">
      <c r="B43" s="35"/>
      <c r="C43" s="28"/>
    </row>
    <row r="44" spans="1:15" x14ac:dyDescent="0.25">
      <c r="B44" s="68"/>
      <c r="C44" s="68"/>
    </row>
    <row r="45" spans="1:15" ht="15.75" thickBot="1" x14ac:dyDescent="0.3">
      <c r="B45" s="69"/>
      <c r="C45" s="69"/>
    </row>
    <row r="46" spans="1:15" x14ac:dyDescent="0.25">
      <c r="B46" s="62" t="s">
        <v>20</v>
      </c>
      <c r="C46" s="62"/>
    </row>
    <row r="48" spans="1:15" x14ac:dyDescent="0.25">
      <c r="A48" s="24" t="s">
        <v>43</v>
      </c>
    </row>
  </sheetData>
  <sheetProtection algorithmName="SHA-512" hashValue="TRtauQAlrIOBn9CGJeQoUrmAIOANCwzGi8h8dji8xwssfaEWrtOVzazb0XiK5kLc5CcLhEjflm0/LXq2cz57tQ==" saltValue="aoHtfI/Tj2Uno8NSEi6v2A==" spinCount="100000" sheet="1" selectLockedCells="1"/>
  <mergeCells count="30">
    <mergeCell ref="A33:L40"/>
    <mergeCell ref="A32:L32"/>
    <mergeCell ref="A10:B10"/>
    <mergeCell ref="B46:C46"/>
    <mergeCell ref="D14:G14"/>
    <mergeCell ref="D16:G16"/>
    <mergeCell ref="F10:G10"/>
    <mergeCell ref="L10:N10"/>
    <mergeCell ref="B44:C45"/>
    <mergeCell ref="B31:L31"/>
    <mergeCell ref="M31:N31"/>
    <mergeCell ref="M32:N32"/>
    <mergeCell ref="M33:N33"/>
    <mergeCell ref="M34:N34"/>
    <mergeCell ref="M35:N35"/>
    <mergeCell ref="M36:N36"/>
    <mergeCell ref="A2:A5"/>
    <mergeCell ref="D12:G12"/>
    <mergeCell ref="A12:B16"/>
    <mergeCell ref="B2:M2"/>
    <mergeCell ref="B3:M3"/>
    <mergeCell ref="B4:M5"/>
    <mergeCell ref="M37:N37"/>
    <mergeCell ref="M40:N40"/>
    <mergeCell ref="M38:N38"/>
    <mergeCell ref="M39:N39"/>
    <mergeCell ref="N2:O2"/>
    <mergeCell ref="N3:O3"/>
    <mergeCell ref="N4:O4"/>
    <mergeCell ref="N5:O5"/>
  </mergeCells>
  <dataValidations count="1">
    <dataValidation type="whole" allowBlank="1" showInputMessage="1" showErrorMessage="1" sqref="F20:F3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G20:G30</xm:sqref>
        </x14:dataValidation>
        <x14:dataValidation type="list" allowBlank="1" showInputMessage="1" showErrorMessage="1">
          <x14:formula1>
            <xm:f>Hoja2!$F$7:$F$8</xm:f>
          </x14:formula1>
          <xm:sqref>I20:I30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632c1e4e-69c6-4d1f-81a1-009441d464e5"/>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Rodríguez Pulgarin</cp:lastModifiedBy>
  <cp:lastPrinted>2022-01-27T18:55:46Z</cp:lastPrinted>
  <dcterms:created xsi:type="dcterms:W3CDTF">2017-04-28T13:22:52Z</dcterms:created>
  <dcterms:modified xsi:type="dcterms:W3CDTF">2023-08-14T20:44:43Z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